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F1BF29D3-C441-457B-B8E6-09A855677DB4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A nu se sterge" sheetId="2" r:id="rId1"/>
    <sheet name="TABEL" sheetId="1" r:id="rId2"/>
  </sheets>
  <definedNames>
    <definedName name="Luna.PS">'A nu se sterge'!$A$1:$A$6</definedName>
    <definedName name="_xlnm.Print_Titles" localSheetId="1">TABEL!$1:$10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K11" i="1" s="1"/>
  <c r="J33" i="1"/>
  <c r="K33" i="1" s="1"/>
  <c r="J34" i="1"/>
  <c r="K34" i="1" s="1"/>
  <c r="J35" i="1"/>
  <c r="K35" i="1" s="1"/>
  <c r="D5" i="1" l="1"/>
  <c r="J23" i="1" l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12" i="1" l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 l="1"/>
  <c r="K22" i="1" s="1"/>
  <c r="J36" i="1" l="1"/>
  <c r="K36" i="1"/>
  <c r="B36" i="1"/>
  <c r="D6" i="1" l="1"/>
  <c r="L11" i="1" s="1"/>
  <c r="L33" i="1" l="1"/>
  <c r="L35" i="1"/>
  <c r="L34" i="1"/>
  <c r="L28" i="1"/>
  <c r="L31" i="1"/>
  <c r="L27" i="1"/>
  <c r="L26" i="1"/>
  <c r="L30" i="1"/>
  <c r="L32" i="1"/>
  <c r="L25" i="1"/>
  <c r="L24" i="1"/>
  <c r="L23" i="1"/>
  <c r="L29" i="1"/>
  <c r="L12" i="1"/>
  <c r="L17" i="1"/>
  <c r="L19" i="1"/>
  <c r="L21" i="1"/>
  <c r="L20" i="1"/>
  <c r="L14" i="1"/>
  <c r="L13" i="1"/>
  <c r="L16" i="1"/>
  <c r="L15" i="1"/>
  <c r="L18" i="1"/>
  <c r="L22" i="1"/>
  <c r="H36" i="1"/>
  <c r="I36" i="1"/>
  <c r="G9" i="1"/>
  <c r="F9" i="1"/>
  <c r="E9" i="1"/>
  <c r="L36" i="1" l="1"/>
  <c r="L37" i="1" l="1"/>
  <c r="L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" authorId="0" shapeId="0" xr:uid="{1D09F6C8-1AEF-41D2-B2A1-EB39B2669ED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 completeaza automat in momentul alegerii lunii de PS </t>
        </r>
      </text>
    </comment>
  </commentList>
</comments>
</file>

<file path=xl/sharedStrings.xml><?xml version="1.0" encoding="utf-8"?>
<sst xmlns="http://schemas.openxmlformats.org/spreadsheetml/2006/main" count="54" uniqueCount="47">
  <si>
    <t>Nume Prenume</t>
  </si>
  <si>
    <t>Functia</t>
  </si>
  <si>
    <t>Nr. crt.</t>
  </si>
  <si>
    <t>Cod Numeric Personal</t>
  </si>
  <si>
    <t>Societatea</t>
  </si>
  <si>
    <t>Luna</t>
  </si>
  <si>
    <t>Luna 1</t>
  </si>
  <si>
    <t>Luna 2</t>
  </si>
  <si>
    <t>Luna 3</t>
  </si>
  <si>
    <t>Media Salariului de baza brut</t>
  </si>
  <si>
    <t>75% din media salariu de baza brut</t>
  </si>
  <si>
    <t>Numar zile calendaristice</t>
  </si>
  <si>
    <t>Numar zile lucratoare</t>
  </si>
  <si>
    <t>Indemnizatia de PROTECTIE SOCIALA</t>
  </si>
  <si>
    <r>
      <t>Nr de</t>
    </r>
    <r>
      <rPr>
        <sz val="12"/>
        <color rgb="FFFF0000"/>
        <rFont val="Calibri"/>
        <family val="2"/>
        <scheme val="minor"/>
      </rPr>
      <t xml:space="preserve"> ZILE LUCRATOARE</t>
    </r>
    <r>
      <rPr>
        <sz val="11"/>
        <color theme="1"/>
        <rFont val="Calibri"/>
        <family val="2"/>
        <scheme val="minor"/>
      </rPr>
      <t xml:space="preserve"> pentru care angajatul va primi Indemnizatia de Protectie Sociala</t>
    </r>
  </si>
  <si>
    <t>Total</t>
  </si>
  <si>
    <t>Salariu de baza brut luna 1</t>
  </si>
  <si>
    <t>Salariu de baza brut luna 2</t>
  </si>
  <si>
    <t>Salariu de baza brut luna 3</t>
  </si>
  <si>
    <t>Alegeti Luna PS</t>
  </si>
  <si>
    <t>VA RUGAM NU MODIFICATI FORMULELE</t>
  </si>
  <si>
    <r>
      <t xml:space="preserve">Nr de </t>
    </r>
    <r>
      <rPr>
        <sz val="12"/>
        <color rgb="FFFF0000"/>
        <rFont val="Calibri"/>
        <family val="2"/>
        <scheme val="minor"/>
      </rPr>
      <t xml:space="preserve">ZILE CALENDARISTICE </t>
    </r>
    <r>
      <rPr>
        <sz val="11"/>
        <color theme="1"/>
        <rFont val="Calibri"/>
        <family val="2"/>
        <scheme val="minor"/>
      </rPr>
      <t>pentru care angajatul va primi Indemnizatia de Protectie Sociala. Se adauga zilele nelucratoare din perioada de PS</t>
    </r>
  </si>
  <si>
    <t>SC ________________________________________________________________________</t>
  </si>
  <si>
    <t>IF(ISERROR(AVERAGE(Table1[@[Salariu de baza brut luna 1]:[Salariu de baza brut luna 3]])),0,AVERAGE(Table1[@[Salariu de baza brut luna 1]:[Salariu de baza brut luna 3]]))</t>
  </si>
  <si>
    <t>0.75*[@[Media Salariului de baza brut]]</t>
  </si>
  <si>
    <t>ROUND(IF(ISERROR([@[75% din media salariu de baza brut AJUSTAT]]*[@[Nr de ZILE LUCRATOARE pentru care angajatul va primi Indemnizatia de Protectie Sociala]]/$D$6),0,[@[75% din media salariu de baza brut AJUSTAT]]*[@[Nr de ZILE LUCRATOARE pentru care angajatul va primi Indemnizatia de Protectie Sociala]]/$D$6),0)</t>
  </si>
  <si>
    <t>Calculeaza indemnizatia de protectie sociala ca 75% din media salariu de baza brut AJUSTAT, proportional cu numarul de zile lucratoare de care beneficiaza fiecare angajat</t>
  </si>
  <si>
    <t>Calculeaza media salariilor de baza brute aferente ultimelor 3 luni anterioare lunii pentru care se solicita PS</t>
  </si>
  <si>
    <t>Calculeaza 75% din media salariului de baza brut calculat anterior</t>
  </si>
  <si>
    <t>CAM - Contributia Asiguratorie pentru munca se calculeaza ca 2.25% din totalul Indemnizatiilor de Protectie Sociala si se trece pe Notificarea de plata.</t>
  </si>
  <si>
    <t>CAM 2,25%</t>
  </si>
  <si>
    <t>TOTAL</t>
  </si>
  <si>
    <t>ANEXA 1</t>
  </si>
  <si>
    <t>TABEL CENTRALIZATOR  LUNAR PENTRU PLATA INDEMNIZATIILOR DE PROTECTIE SOCIALA</t>
  </si>
  <si>
    <t>Noiembrie 2025</t>
  </si>
  <si>
    <t>Decembrie 2025</t>
  </si>
  <si>
    <t>Ianuarie 2026</t>
  </si>
  <si>
    <t>Februarie 2026</t>
  </si>
  <si>
    <t>Martie 2026</t>
  </si>
  <si>
    <t>Aprilie 2026</t>
  </si>
  <si>
    <t>Mai 2026</t>
  </si>
  <si>
    <t>Iunie 2026</t>
  </si>
  <si>
    <t>Iulie 2026</t>
  </si>
  <si>
    <t>August 2026</t>
  </si>
  <si>
    <t>Septembrie 2026</t>
  </si>
  <si>
    <t>Octombrie 2026</t>
  </si>
  <si>
    <t>Versiune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</si>
</sst>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00\-00\-0000"/>
    <numFmt numFmtId="166" formatCode="[$-418]mmm\-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double">
        <color rgb="FF3F3F3F"/>
      </left>
      <right/>
      <top/>
      <bottom/>
      <diagonal/>
    </border>
    <border>
      <left/>
      <right style="double">
        <color rgb="FF3F3F3F"/>
      </right>
      <top/>
      <bottom/>
      <diagonal/>
    </border>
    <border>
      <left style="double">
        <color rgb="FF3F3F3F"/>
      </left>
      <right/>
      <top/>
      <bottom style="thick">
        <color theme="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2" borderId="2" applyNumberFormat="0" applyAlignment="0" applyProtection="0"/>
    <xf numFmtId="0" fontId="5" fillId="3" borderId="2" applyNumberFormat="0" applyAlignment="0" applyProtection="0"/>
    <xf numFmtId="0" fontId="6" fillId="4" borderId="3" applyNumberFormat="0" applyAlignment="0" applyProtection="0"/>
    <xf numFmtId="0" fontId="2" fillId="5" borderId="4" applyNumberFormat="0" applyFont="0" applyAlignment="0" applyProtection="0"/>
    <xf numFmtId="0" fontId="9" fillId="0" borderId="5" applyNumberFormat="0" applyFill="0" applyAlignment="0" applyProtection="0"/>
    <xf numFmtId="0" fontId="1" fillId="7" borderId="0" applyNumberFormat="0" applyBorder="0" applyAlignment="0" applyProtection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0" fontId="4" fillId="2" borderId="2" xfId="3" applyAlignment="1">
      <alignment wrapText="1"/>
    </xf>
    <xf numFmtId="43" fontId="0" fillId="0" borderId="0" xfId="1" applyFont="1"/>
    <xf numFmtId="164" fontId="0" fillId="0" borderId="0" xfId="1" applyNumberFormat="1" applyFont="1"/>
    <xf numFmtId="43" fontId="0" fillId="0" borderId="0" xfId="1" applyFont="1" applyAlignment="1">
      <alignment wrapText="1"/>
    </xf>
    <xf numFmtId="0" fontId="8" fillId="0" borderId="0" xfId="0" applyFont="1" applyAlignment="1">
      <alignment wrapText="1"/>
    </xf>
    <xf numFmtId="43" fontId="5" fillId="6" borderId="2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43" fontId="1" fillId="7" borderId="0" xfId="8" applyNumberFormat="1" applyAlignment="1">
      <alignment wrapText="1"/>
    </xf>
    <xf numFmtId="43" fontId="1" fillId="7" borderId="6" xfId="8" applyNumberFormat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13" fillId="7" borderId="12" xfId="8" applyFont="1" applyBorder="1" applyAlignment="1">
      <alignment wrapText="1"/>
    </xf>
    <xf numFmtId="166" fontId="13" fillId="7" borderId="12" xfId="8" applyNumberFormat="1" applyFont="1" applyBorder="1" applyAlignment="1">
      <alignment wrapText="1"/>
    </xf>
    <xf numFmtId="0" fontId="14" fillId="0" borderId="0" xfId="0" applyFont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horizontal="center" wrapText="1"/>
    </xf>
    <xf numFmtId="164" fontId="5" fillId="6" borderId="2" xfId="0" applyNumberFormat="1" applyFont="1" applyFill="1" applyBorder="1" applyAlignment="1">
      <alignment wrapText="1"/>
    </xf>
    <xf numFmtId="43" fontId="5" fillId="6" borderId="15" xfId="0" applyNumberFormat="1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17" fillId="8" borderId="17" xfId="0" applyFont="1" applyFill="1" applyBorder="1" applyAlignment="1">
      <alignment wrapText="1"/>
    </xf>
    <xf numFmtId="3" fontId="17" fillId="8" borderId="18" xfId="0" applyNumberFormat="1" applyFont="1" applyFill="1" applyBorder="1" applyAlignment="1">
      <alignment wrapText="1"/>
    </xf>
    <xf numFmtId="3" fontId="0" fillId="0" borderId="16" xfId="0" applyNumberFormat="1" applyBorder="1" applyAlignment="1">
      <alignment horizontal="center" vertical="center" wrapText="1"/>
    </xf>
    <xf numFmtId="49" fontId="0" fillId="0" borderId="0" xfId="0" applyNumberFormat="1"/>
    <xf numFmtId="17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8" fillId="0" borderId="0" xfId="0" applyFont="1"/>
    <xf numFmtId="0" fontId="3" fillId="0" borderId="1" xfId="2" applyAlignment="1"/>
    <xf numFmtId="0" fontId="15" fillId="0" borderId="0" xfId="0" applyFont="1" applyAlignment="1">
      <alignment horizontal="left" wrapText="1"/>
    </xf>
    <xf numFmtId="43" fontId="13" fillId="7" borderId="13" xfId="8" applyNumberFormat="1" applyFont="1" applyBorder="1" applyAlignment="1">
      <alignment horizontal="left" wrapText="1"/>
    </xf>
    <xf numFmtId="43" fontId="13" fillId="7" borderId="0" xfId="8" applyNumberFormat="1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43" fontId="13" fillId="7" borderId="14" xfId="8" applyNumberFormat="1" applyFont="1" applyBorder="1" applyAlignment="1">
      <alignment horizontal="left" wrapText="1"/>
    </xf>
    <xf numFmtId="0" fontId="3" fillId="0" borderId="1" xfId="2" applyAlignment="1">
      <alignment horizontal="center"/>
    </xf>
    <xf numFmtId="0" fontId="3" fillId="0" borderId="0" xfId="2" applyBorder="1" applyAlignment="1">
      <alignment horizontal="center" wrapText="1"/>
    </xf>
    <xf numFmtId="0" fontId="10" fillId="5" borderId="4" xfId="6" applyFont="1" applyAlignment="1">
      <alignment horizontal="center" wrapText="1"/>
    </xf>
    <xf numFmtId="0" fontId="10" fillId="7" borderId="11" xfId="8" applyFont="1" applyBorder="1" applyAlignment="1">
      <alignment horizontal="center" wrapText="1"/>
    </xf>
    <xf numFmtId="0" fontId="10" fillId="7" borderId="1" xfId="8" applyFont="1" applyBorder="1" applyAlignment="1">
      <alignment horizontal="center" wrapText="1"/>
    </xf>
    <xf numFmtId="0" fontId="5" fillId="3" borderId="7" xfId="4" applyBorder="1" applyAlignment="1">
      <alignment horizontal="center" wrapText="1"/>
    </xf>
    <xf numFmtId="0" fontId="5" fillId="3" borderId="0" xfId="4" applyBorder="1" applyAlignment="1">
      <alignment horizontal="center" wrapText="1"/>
    </xf>
    <xf numFmtId="0" fontId="5" fillId="3" borderId="8" xfId="4" applyBorder="1" applyAlignment="1">
      <alignment horizontal="center" wrapText="1"/>
    </xf>
    <xf numFmtId="0" fontId="6" fillId="4" borderId="9" xfId="5" applyBorder="1" applyAlignment="1">
      <alignment horizontal="center" wrapText="1"/>
    </xf>
    <xf numFmtId="0" fontId="6" fillId="4" borderId="0" xfId="5" applyBorder="1" applyAlignment="1">
      <alignment horizontal="center" wrapText="1"/>
    </xf>
    <xf numFmtId="0" fontId="6" fillId="4" borderId="10" xfId="5" applyBorder="1" applyAlignment="1">
      <alignment horizontal="center" wrapText="1"/>
    </xf>
    <xf numFmtId="0" fontId="9" fillId="0" borderId="5" xfId="7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10">
    <cellStyle name="40% - Accent6" xfId="8" builtinId="51"/>
    <cellStyle name="Calculation" xfId="4" builtinId="22"/>
    <cellStyle name="Check Cell" xfId="5" builtinId="23"/>
    <cellStyle name="Comma" xfId="1" builtinId="3"/>
    <cellStyle name="Comma 2" xfId="9" xr:uid="{00000000-0005-0000-0000-00002F000000}"/>
    <cellStyle name="Heading 1" xfId="2" builtinId="16"/>
    <cellStyle name="Heading 2" xfId="7" builtinId="17"/>
    <cellStyle name="Input" xfId="3" builtinId="20"/>
    <cellStyle name="Normal" xfId="0" builtinId="0"/>
    <cellStyle name="Note" xfId="6" builtinId="10"/>
  </cellStyles>
  <dxfs count="21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/>
      </border>
    </dxf>
    <dxf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/>
      </border>
    </dxf>
    <dxf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numFmt numFmtId="164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numFmt numFmtId="164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numFmt numFmtId="165" formatCode="000\-00\-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A7D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07CAAABE-F81E-4B3A-AFE0-94C8CD295AB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L36" totalsRowCount="1" headerRowDxfId="20" dataDxfId="19">
  <autoFilter ref="A10:L35" xr:uid="{00000000-0009-0000-0100-000001000000}"/>
  <tableColumns count="12">
    <tableColumn id="1" xr3:uid="{00000000-0010-0000-0000-000001000000}" name="Nr. crt." totalsRowLabel="Total" totalsRowDxfId="18"/>
    <tableColumn id="2" xr3:uid="{00000000-0010-0000-0000-000002000000}" name="Cod Numeric Personal" totalsRowFunction="count" dataDxfId="17" totalsRowDxfId="16"/>
    <tableColumn id="3" xr3:uid="{00000000-0010-0000-0000-000003000000}" name="Nume Prenume" totalsRowDxfId="15"/>
    <tableColumn id="4" xr3:uid="{00000000-0010-0000-0000-000004000000}" name="Functia" totalsRowDxfId="14"/>
    <tableColumn id="15" xr3:uid="{00000000-0010-0000-0000-00000F000000}" name="Salariu de baza brut luna 1" totalsRowDxfId="13"/>
    <tableColumn id="14" xr3:uid="{00000000-0010-0000-0000-00000E000000}" name="Salariu de baza brut luna 2" totalsRowDxfId="12"/>
    <tableColumn id="13" xr3:uid="{00000000-0010-0000-0000-00000D000000}" name="Salariu de baza brut luna 3" totalsRowDxfId="11"/>
    <tableColumn id="7" xr3:uid="{00000000-0010-0000-0000-000007000000}" name="Nr de ZILE LUCRATOARE pentru care angajatul va primi Indemnizatia de Protectie Sociala" totalsRowFunction="sum" dataDxfId="10" totalsRowDxfId="9" dataCellStyle="Comma"/>
    <tableColumn id="8" xr3:uid="{00000000-0010-0000-0000-000008000000}" name="Nr de ZILE CALENDARISTICE pentru care angajatul va primi Indemnizatia de Protectie Sociala. Se adauga zilele nelucratoare din perioada de PS" totalsRowFunction="sum" dataDxfId="8" totalsRowDxfId="7" dataCellStyle="Comma"/>
    <tableColumn id="5" xr3:uid="{00000000-0010-0000-0000-000005000000}" name="Media Salariului de baza brut" totalsRowFunction="sum" dataDxfId="6" totalsRowDxfId="5" dataCellStyle="40% - Accent6">
      <calculatedColumnFormula>IF(ISERROR(AVERAGE(Table1[[#This Row],[Salariu de baza brut luna 1]:[Salariu de baza brut luna 3]])),0,AVERAGE(Table1[[#This Row],[Salariu de baza brut luna 1]:[Salariu de baza brut luna 3]]))</calculatedColumnFormula>
    </tableColumn>
    <tableColumn id="6" xr3:uid="{00000000-0010-0000-0000-000006000000}" name="75% din media salariu de baza brut" totalsRowFunction="sum" dataDxfId="4" totalsRowDxfId="3" dataCellStyle="40% - Accent6">
      <calculatedColumnFormula>0.75*Table1[[#This Row],[Media Salariului de baza brut]]</calculatedColumnFormula>
    </tableColumn>
    <tableColumn id="9" xr3:uid="{00000000-0010-0000-0000-000009000000}" name="Indemnizatia de PROTECTIE SOCIALA" totalsRowFunction="sum" dataDxfId="2" totalsRowDxfId="1" dataCellStyle="40% - Accent6">
      <calculatedColumnFormula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M27"/>
  <sheetViews>
    <sheetView workbookViewId="0">
      <selection activeCell="F13" sqref="F13"/>
    </sheetView>
  </sheetViews>
  <sheetFormatPr defaultRowHeight="15" x14ac:dyDescent="0.25"/>
  <cols>
    <col min="1" max="1" width="15.28515625" bestFit="1" customWidth="1"/>
    <col min="2" max="2" width="16.42578125" customWidth="1"/>
    <col min="3" max="3" width="11.42578125" bestFit="1" customWidth="1"/>
    <col min="4" max="4" width="10.5703125" bestFit="1" customWidth="1"/>
    <col min="5" max="5" width="23.7109375" style="4" bestFit="1" customWidth="1"/>
    <col min="6" max="6" width="20.28515625" bestFit="1" customWidth="1"/>
  </cols>
  <sheetData>
    <row r="1" spans="1:13" x14ac:dyDescent="0.25">
      <c r="A1" t="s">
        <v>19</v>
      </c>
      <c r="B1" t="s">
        <v>6</v>
      </c>
      <c r="C1" t="s">
        <v>7</v>
      </c>
      <c r="D1" t="s">
        <v>8</v>
      </c>
      <c r="E1" s="4" t="s">
        <v>11</v>
      </c>
      <c r="F1" t="s">
        <v>12</v>
      </c>
    </row>
    <row r="2" spans="1:13" x14ac:dyDescent="0.25">
      <c r="A2" s="24" t="s">
        <v>34</v>
      </c>
      <c r="B2" s="2">
        <v>45870</v>
      </c>
      <c r="C2" s="2">
        <v>45901</v>
      </c>
      <c r="D2" s="2">
        <v>45931</v>
      </c>
      <c r="E2" s="5">
        <v>30</v>
      </c>
      <c r="F2" s="5">
        <v>20</v>
      </c>
    </row>
    <row r="3" spans="1:13" x14ac:dyDescent="0.25">
      <c r="A3" s="24" t="s">
        <v>35</v>
      </c>
      <c r="B3" s="2">
        <v>45901</v>
      </c>
      <c r="C3" s="2">
        <v>45931</v>
      </c>
      <c r="D3" s="2">
        <v>45962</v>
      </c>
      <c r="E3" s="5">
        <v>31</v>
      </c>
      <c r="F3" s="5">
        <v>20</v>
      </c>
    </row>
    <row r="4" spans="1:13" x14ac:dyDescent="0.25">
      <c r="A4" s="24" t="s">
        <v>36</v>
      </c>
      <c r="B4" s="2">
        <v>45931</v>
      </c>
      <c r="C4" s="2">
        <v>45962</v>
      </c>
      <c r="D4" s="2">
        <v>45992</v>
      </c>
      <c r="E4" s="5">
        <v>31</v>
      </c>
      <c r="F4" s="5">
        <v>18</v>
      </c>
    </row>
    <row r="5" spans="1:13" x14ac:dyDescent="0.25">
      <c r="A5" s="24" t="s">
        <v>37</v>
      </c>
      <c r="B5" s="2">
        <v>45962</v>
      </c>
      <c r="C5" s="2">
        <v>45992</v>
      </c>
      <c r="D5" s="2">
        <v>46023</v>
      </c>
      <c r="E5" s="5">
        <v>28</v>
      </c>
      <c r="F5" s="5">
        <v>20</v>
      </c>
    </row>
    <row r="6" spans="1:13" x14ac:dyDescent="0.25">
      <c r="A6" s="24" t="s">
        <v>38</v>
      </c>
      <c r="B6" s="2">
        <v>45992</v>
      </c>
      <c r="C6" s="2">
        <v>46023</v>
      </c>
      <c r="D6" s="2">
        <v>46054</v>
      </c>
      <c r="E6" s="5">
        <v>31</v>
      </c>
      <c r="F6" s="5">
        <v>22</v>
      </c>
    </row>
    <row r="7" spans="1:13" x14ac:dyDescent="0.25">
      <c r="A7" s="24" t="s">
        <v>39</v>
      </c>
      <c r="B7" s="2">
        <v>46023</v>
      </c>
      <c r="C7" s="2">
        <v>46054</v>
      </c>
      <c r="D7" s="2">
        <v>46082</v>
      </c>
      <c r="E7" s="5">
        <v>30</v>
      </c>
      <c r="F7" s="5">
        <v>20</v>
      </c>
    </row>
    <row r="8" spans="1:13" x14ac:dyDescent="0.25">
      <c r="A8" s="24" t="s">
        <v>40</v>
      </c>
      <c r="B8" s="2">
        <v>46054</v>
      </c>
      <c r="C8" s="2">
        <v>46082</v>
      </c>
      <c r="D8" s="2">
        <v>46113</v>
      </c>
      <c r="E8" s="5">
        <v>31</v>
      </c>
      <c r="F8" s="5">
        <v>20</v>
      </c>
    </row>
    <row r="9" spans="1:13" x14ac:dyDescent="0.25">
      <c r="A9" s="24" t="s">
        <v>41</v>
      </c>
      <c r="B9" s="2">
        <v>46082</v>
      </c>
      <c r="C9" s="2">
        <v>46113</v>
      </c>
      <c r="D9" s="2">
        <v>46143</v>
      </c>
      <c r="E9" s="5">
        <v>30</v>
      </c>
      <c r="F9" s="5">
        <v>21</v>
      </c>
    </row>
    <row r="10" spans="1:13" x14ac:dyDescent="0.25">
      <c r="A10" s="24" t="s">
        <v>42</v>
      </c>
      <c r="B10" s="2">
        <v>46113</v>
      </c>
      <c r="C10" s="2">
        <v>46143</v>
      </c>
      <c r="D10" s="2">
        <v>46174</v>
      </c>
      <c r="E10" s="5">
        <v>31</v>
      </c>
      <c r="F10" s="5">
        <v>23</v>
      </c>
    </row>
    <row r="11" spans="1:13" x14ac:dyDescent="0.25">
      <c r="A11" s="24" t="s">
        <v>43</v>
      </c>
      <c r="B11" s="2">
        <v>46143</v>
      </c>
      <c r="C11" s="2">
        <v>46174</v>
      </c>
      <c r="D11" s="2">
        <v>46204</v>
      </c>
      <c r="E11" s="5">
        <v>31</v>
      </c>
      <c r="F11" s="5">
        <v>21</v>
      </c>
    </row>
    <row r="12" spans="1:13" x14ac:dyDescent="0.25">
      <c r="A12" s="24" t="s">
        <v>44</v>
      </c>
      <c r="B12" s="2">
        <v>46174</v>
      </c>
      <c r="C12" s="2">
        <v>46204</v>
      </c>
      <c r="D12" s="2">
        <v>46235</v>
      </c>
      <c r="E12" s="5">
        <v>30</v>
      </c>
      <c r="F12" s="5">
        <v>22</v>
      </c>
    </row>
    <row r="13" spans="1:13" s="1" customFormat="1" x14ac:dyDescent="0.25">
      <c r="A13" s="26" t="s">
        <v>45</v>
      </c>
      <c r="B13" s="2">
        <v>46204</v>
      </c>
      <c r="C13" s="2">
        <v>46235</v>
      </c>
      <c r="D13" s="25">
        <v>46266</v>
      </c>
      <c r="E13" s="5">
        <v>31</v>
      </c>
      <c r="F13" s="5">
        <v>22</v>
      </c>
      <c r="G13"/>
    </row>
    <row r="14" spans="1:13" s="1" customFormat="1" x14ac:dyDescent="0.25">
      <c r="E14" s="6"/>
    </row>
    <row r="15" spans="1:13" s="1" customFormat="1" x14ac:dyDescent="0.25">
      <c r="B15" s="30" t="s">
        <v>9</v>
      </c>
      <c r="C15" s="32" t="s">
        <v>27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1" customFormat="1" ht="32.25" customHeight="1" x14ac:dyDescent="0.25">
      <c r="B16" s="33"/>
      <c r="C16" s="29" t="s">
        <v>23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2:13" s="1" customFormat="1" x14ac:dyDescent="0.25">
      <c r="B17" s="30" t="s">
        <v>10</v>
      </c>
      <c r="C17" s="32" t="s">
        <v>28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2:13" s="1" customFormat="1" x14ac:dyDescent="0.25">
      <c r="B18" s="33"/>
      <c r="C18" s="29" t="s">
        <v>24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2:13" s="1" customFormat="1" x14ac:dyDescent="0.25">
      <c r="B19" s="30" t="s">
        <v>13</v>
      </c>
      <c r="C19" s="32" t="s">
        <v>26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2:13" s="1" customFormat="1" ht="30.75" customHeight="1" x14ac:dyDescent="0.25">
      <c r="B20" s="31"/>
      <c r="C20" s="29" t="s">
        <v>25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2:13" s="1" customFormat="1" x14ac:dyDescent="0.25">
      <c r="E21" s="6"/>
    </row>
    <row r="22" spans="2:13" s="1" customFormat="1" x14ac:dyDescent="0.25">
      <c r="E22" s="6"/>
    </row>
    <row r="23" spans="2:13" s="1" customFormat="1" x14ac:dyDescent="0.25">
      <c r="E23" s="6"/>
    </row>
    <row r="24" spans="2:13" s="1" customFormat="1" x14ac:dyDescent="0.25">
      <c r="E24" s="6"/>
    </row>
    <row r="25" spans="2:13" s="1" customFormat="1" x14ac:dyDescent="0.25">
      <c r="E25" s="6"/>
    </row>
    <row r="26" spans="2:13" s="1" customFormat="1" x14ac:dyDescent="0.25">
      <c r="E26" s="6"/>
    </row>
    <row r="27" spans="2:13" s="1" customFormat="1" x14ac:dyDescent="0.25">
      <c r="E27" s="6"/>
    </row>
  </sheetData>
  <sheetProtection algorithmName="SHA-512" hashValue="usvTWfivImVL0KMNaYx5LMcfVQmOv38CfKa87YPB0xSTAK627N8vybhe32Oa8uS+sObBN3ayBT/taqxgcmVrIQ==" saltValue="3uO37VmUN0Cg57UHfH1uiw==" spinCount="100000" sheet="1" objects="1" scenarios="1"/>
  <mergeCells count="9">
    <mergeCell ref="C20:M20"/>
    <mergeCell ref="B19:B20"/>
    <mergeCell ref="C16:M16"/>
    <mergeCell ref="C17:M17"/>
    <mergeCell ref="C19:M19"/>
    <mergeCell ref="B15:B16"/>
    <mergeCell ref="C15:M15"/>
    <mergeCell ref="C18:M18"/>
    <mergeCell ref="B17:B18"/>
  </mergeCells>
  <phoneticPr fontId="18" type="noConversion"/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0"/>
  <sheetViews>
    <sheetView tabSelected="1" zoomScale="96" zoomScaleNormal="96" workbookViewId="0"/>
  </sheetViews>
  <sheetFormatPr defaultRowHeight="15" x14ac:dyDescent="0.25"/>
  <cols>
    <col min="1" max="1" width="5.85546875" style="1" customWidth="1"/>
    <col min="2" max="2" width="23.140625" style="1" bestFit="1" customWidth="1"/>
    <col min="3" max="3" width="30.42578125" style="1" customWidth="1"/>
    <col min="4" max="4" width="26" style="1" bestFit="1" customWidth="1"/>
    <col min="5" max="5" width="12.85546875" style="1" customWidth="1"/>
    <col min="6" max="7" width="12.85546875" style="1" bestFit="1" customWidth="1"/>
    <col min="8" max="8" width="23.42578125" style="6" bestFit="1" customWidth="1"/>
    <col min="9" max="9" width="32.28515625" style="1" customWidth="1"/>
    <col min="10" max="10" width="12.42578125" style="1" customWidth="1"/>
    <col min="11" max="11" width="12.7109375" style="1" bestFit="1" customWidth="1"/>
    <col min="12" max="12" width="16.85546875" style="1" customWidth="1"/>
  </cols>
  <sheetData>
    <row r="1" spans="1:12" ht="20.25" thickBot="1" x14ac:dyDescent="0.35">
      <c r="B1" s="28" t="s">
        <v>32</v>
      </c>
      <c r="C1" s="34" t="s">
        <v>33</v>
      </c>
      <c r="D1" s="34"/>
      <c r="E1" s="34"/>
      <c r="F1" s="34"/>
      <c r="G1" s="34"/>
      <c r="H1" s="34"/>
      <c r="I1" s="34"/>
      <c r="J1" s="34"/>
      <c r="K1" s="34"/>
      <c r="L1" s="34"/>
    </row>
    <row r="2" spans="1:12" ht="30.75" thickTop="1" x14ac:dyDescent="0.25">
      <c r="L2" s="15" t="s">
        <v>46</v>
      </c>
    </row>
    <row r="3" spans="1:12" ht="20.25" thickBot="1" x14ac:dyDescent="0.35">
      <c r="A3" s="35" t="s">
        <v>4</v>
      </c>
      <c r="B3" s="35"/>
      <c r="C3" s="45" t="s">
        <v>22</v>
      </c>
      <c r="D3" s="45"/>
      <c r="E3" s="45"/>
      <c r="F3" s="45"/>
      <c r="G3" s="45"/>
      <c r="H3" s="45"/>
      <c r="I3" s="7"/>
    </row>
    <row r="4" spans="1:12" ht="20.25" thickTop="1" x14ac:dyDescent="0.3">
      <c r="A4" s="35" t="s">
        <v>5</v>
      </c>
      <c r="B4" s="35"/>
      <c r="C4" s="36" t="s">
        <v>19</v>
      </c>
      <c r="D4" s="36"/>
      <c r="F4" s="46"/>
      <c r="G4" s="46"/>
      <c r="H4" s="46"/>
      <c r="I4" s="27"/>
    </row>
    <row r="5" spans="1:12" ht="15.75" x14ac:dyDescent="0.25">
      <c r="A5" s="39" t="s">
        <v>11</v>
      </c>
      <c r="B5" s="40"/>
      <c r="C5" s="41"/>
      <c r="D5" s="13" t="str">
        <f>VLOOKUP(C4,'A nu se sterge'!A:F,5,FALSE)</f>
        <v>Numar zile calendaristice</v>
      </c>
      <c r="I5" s="27"/>
    </row>
    <row r="6" spans="1:12" ht="15.75" x14ac:dyDescent="0.25">
      <c r="A6" s="42" t="s">
        <v>12</v>
      </c>
      <c r="B6" s="43"/>
      <c r="C6" s="44"/>
      <c r="D6" s="13" t="str">
        <f>VLOOKUP(C4,'A nu se sterge'!A:F,6,FALSE)</f>
        <v>Numar zile lucratoare</v>
      </c>
      <c r="H6" s="1"/>
      <c r="I6" s="7"/>
    </row>
    <row r="7" spans="1:12" ht="15.75" customHeight="1" x14ac:dyDescent="0.25"/>
    <row r="8" spans="1:12" x14ac:dyDescent="0.25">
      <c r="E8" s="47" t="s">
        <v>29</v>
      </c>
      <c r="F8" s="47"/>
      <c r="G8" s="47"/>
      <c r="H8" s="47"/>
      <c r="I8" s="47"/>
      <c r="J8" s="47"/>
      <c r="K8" s="47"/>
      <c r="L8" s="47"/>
    </row>
    <row r="9" spans="1:12" ht="19.5" customHeight="1" thickBot="1" x14ac:dyDescent="0.35">
      <c r="D9" s="1" t="s">
        <v>5</v>
      </c>
      <c r="E9" s="14" t="str">
        <f>VLOOKUP(C4,'A nu se sterge'!A:D,2,FALSE)</f>
        <v>Luna 1</v>
      </c>
      <c r="F9" s="14" t="str">
        <f>VLOOKUP(C4,'A nu se sterge'!A:D,3,FALSE)</f>
        <v>Luna 2</v>
      </c>
      <c r="G9" s="14" t="str">
        <f>VLOOKUP(C4,'A nu se sterge'!A:D,4,FALSE)</f>
        <v>Luna 3</v>
      </c>
      <c r="J9" s="37" t="s">
        <v>20</v>
      </c>
      <c r="K9" s="38"/>
      <c r="L9" s="38"/>
    </row>
    <row r="10" spans="1:12" ht="76.5" thickTop="1" x14ac:dyDescent="0.25">
      <c r="A10" s="1" t="s">
        <v>2</v>
      </c>
      <c r="B10" s="9" t="s">
        <v>3</v>
      </c>
      <c r="C10" s="1" t="s">
        <v>0</v>
      </c>
      <c r="D10" s="1" t="s">
        <v>1</v>
      </c>
      <c r="E10" s="3" t="s">
        <v>16</v>
      </c>
      <c r="F10" s="3" t="s">
        <v>17</v>
      </c>
      <c r="G10" s="3" t="s">
        <v>18</v>
      </c>
      <c r="H10" s="16" t="s">
        <v>14</v>
      </c>
      <c r="I10" s="1" t="s">
        <v>21</v>
      </c>
      <c r="J10" s="10" t="s">
        <v>9</v>
      </c>
      <c r="K10" s="10" t="s">
        <v>10</v>
      </c>
      <c r="L10" s="10" t="s">
        <v>13</v>
      </c>
    </row>
    <row r="11" spans="1:12" ht="15.75" x14ac:dyDescent="0.25">
      <c r="B11" s="9"/>
      <c r="H11" s="17"/>
      <c r="I11" s="17"/>
      <c r="J11" s="11">
        <f>IF(ISERROR(AVERAGE(Table1[[#This Row],[Salariu de baza brut luna 1]:[Salariu de baza brut luna 3]])),0,AVERAGE(Table1[[#This Row],[Salariu de baza brut luna 1]:[Salariu de baza brut luna 3]]))</f>
        <v>0</v>
      </c>
      <c r="K11" s="11">
        <f>0.75*Table1[[#This Row],[Media Salariului de baza brut]]</f>
        <v>0</v>
      </c>
      <c r="L11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12" spans="1:12" ht="15.75" x14ac:dyDescent="0.25">
      <c r="B12" s="9"/>
      <c r="H12" s="17"/>
      <c r="I12" s="17"/>
      <c r="J12" s="11">
        <f>IF(ISERROR(AVERAGE(Table1[[#This Row],[Salariu de baza brut luna 1]:[Salariu de baza brut luna 3]])),0,AVERAGE(Table1[[#This Row],[Salariu de baza brut luna 1]:[Salariu de baza brut luna 3]]))</f>
        <v>0</v>
      </c>
      <c r="K12" s="11">
        <f>0.75*Table1[[#This Row],[Media Salariului de baza brut]]</f>
        <v>0</v>
      </c>
      <c r="L12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13" spans="1:12" ht="15.75" x14ac:dyDescent="0.25">
      <c r="B13" s="9"/>
      <c r="H13" s="17"/>
      <c r="I13" s="17"/>
      <c r="J13" s="11">
        <f>IF(ISERROR(AVERAGE(Table1[[#This Row],[Salariu de baza brut luna 1]:[Salariu de baza brut luna 3]])),0,AVERAGE(Table1[[#This Row],[Salariu de baza brut luna 1]:[Salariu de baza brut luna 3]]))</f>
        <v>0</v>
      </c>
      <c r="K13" s="11">
        <f>0.75*Table1[[#This Row],[Media Salariului de baza brut]]</f>
        <v>0</v>
      </c>
      <c r="L13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14" spans="1:12" ht="15.75" x14ac:dyDescent="0.25">
      <c r="B14" s="9"/>
      <c r="H14" s="17"/>
      <c r="I14" s="17"/>
      <c r="J14" s="11">
        <f>IF(ISERROR(AVERAGE(Table1[[#This Row],[Salariu de baza brut luna 1]:[Salariu de baza brut luna 3]])),0,AVERAGE(Table1[[#This Row],[Salariu de baza brut luna 1]:[Salariu de baza brut luna 3]]))</f>
        <v>0</v>
      </c>
      <c r="K14" s="11">
        <f>0.75*Table1[[#This Row],[Media Salariului de baza brut]]</f>
        <v>0</v>
      </c>
      <c r="L14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15" spans="1:12" ht="15.75" x14ac:dyDescent="0.25">
      <c r="B15" s="9"/>
      <c r="H15" s="17"/>
      <c r="I15" s="17"/>
      <c r="J15" s="11">
        <f>IF(ISERROR(AVERAGE(Table1[[#This Row],[Salariu de baza brut luna 1]:[Salariu de baza brut luna 3]])),0,AVERAGE(Table1[[#This Row],[Salariu de baza brut luna 1]:[Salariu de baza brut luna 3]]))</f>
        <v>0</v>
      </c>
      <c r="K15" s="11">
        <f>0.75*Table1[[#This Row],[Media Salariului de baza brut]]</f>
        <v>0</v>
      </c>
      <c r="L15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16" spans="1:12" ht="15.75" x14ac:dyDescent="0.25">
      <c r="B16" s="9"/>
      <c r="H16" s="17"/>
      <c r="I16" s="17"/>
      <c r="J16" s="11">
        <f>IF(ISERROR(AVERAGE(Table1[[#This Row],[Salariu de baza brut luna 1]:[Salariu de baza brut luna 3]])),0,AVERAGE(Table1[[#This Row],[Salariu de baza brut luna 1]:[Salariu de baza brut luna 3]]))</f>
        <v>0</v>
      </c>
      <c r="K16" s="11">
        <f>0.75*Table1[[#This Row],[Media Salariului de baza brut]]</f>
        <v>0</v>
      </c>
      <c r="L16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17" spans="2:12" ht="15.75" x14ac:dyDescent="0.25">
      <c r="B17" s="9"/>
      <c r="H17" s="17"/>
      <c r="I17" s="17"/>
      <c r="J17" s="11">
        <f>IF(ISERROR(AVERAGE(Table1[[#This Row],[Salariu de baza brut luna 1]:[Salariu de baza brut luna 3]])),0,AVERAGE(Table1[[#This Row],[Salariu de baza brut luna 1]:[Salariu de baza brut luna 3]]))</f>
        <v>0</v>
      </c>
      <c r="K17" s="11">
        <f>0.75*Table1[[#This Row],[Media Salariului de baza brut]]</f>
        <v>0</v>
      </c>
      <c r="L17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18" spans="2:12" ht="15.75" x14ac:dyDescent="0.25">
      <c r="B18" s="9"/>
      <c r="H18" s="16"/>
      <c r="I18" s="16"/>
      <c r="J18" s="11">
        <f>IF(ISERROR(AVERAGE(Table1[[#This Row],[Salariu de baza brut luna 1]:[Salariu de baza brut luna 3]])),0,AVERAGE(Table1[[#This Row],[Salariu de baza brut luna 1]:[Salariu de baza brut luna 3]]))</f>
        <v>0</v>
      </c>
      <c r="K18" s="11">
        <f>0.75*Table1[[#This Row],[Media Salariului de baza brut]]</f>
        <v>0</v>
      </c>
      <c r="L18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19" spans="2:12" ht="15.75" x14ac:dyDescent="0.25">
      <c r="B19" s="9"/>
      <c r="H19" s="16"/>
      <c r="I19" s="16"/>
      <c r="J19" s="11">
        <f>IF(ISERROR(AVERAGE(Table1[[#This Row],[Salariu de baza brut luna 1]:[Salariu de baza brut luna 3]])),0,AVERAGE(Table1[[#This Row],[Salariu de baza brut luna 1]:[Salariu de baza brut luna 3]]))</f>
        <v>0</v>
      </c>
      <c r="K19" s="11">
        <f>0.75*Table1[[#This Row],[Media Salariului de baza brut]]</f>
        <v>0</v>
      </c>
      <c r="L19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0" spans="2:12" ht="15.75" x14ac:dyDescent="0.25">
      <c r="B20" s="9"/>
      <c r="H20" s="16"/>
      <c r="I20" s="16"/>
      <c r="J20" s="11">
        <f>IF(ISERROR(AVERAGE(Table1[[#This Row],[Salariu de baza brut luna 1]:[Salariu de baza brut luna 3]])),0,AVERAGE(Table1[[#This Row],[Salariu de baza brut luna 1]:[Salariu de baza brut luna 3]]))</f>
        <v>0</v>
      </c>
      <c r="K20" s="11">
        <f>0.75*Table1[[#This Row],[Media Salariului de baza brut]]</f>
        <v>0</v>
      </c>
      <c r="L20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1" spans="2:12" ht="15.75" x14ac:dyDescent="0.25">
      <c r="B21" s="9"/>
      <c r="H21" s="16"/>
      <c r="I21" s="16"/>
      <c r="J21" s="11">
        <f>IF(ISERROR(AVERAGE(Table1[[#This Row],[Salariu de baza brut luna 1]:[Salariu de baza brut luna 3]])),0,AVERAGE(Table1[[#This Row],[Salariu de baza brut luna 1]:[Salariu de baza brut luna 3]]))</f>
        <v>0</v>
      </c>
      <c r="K21" s="11">
        <f>0.75*Table1[[#This Row],[Media Salariului de baza brut]]</f>
        <v>0</v>
      </c>
      <c r="L21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2" spans="2:12" ht="15.75" x14ac:dyDescent="0.25">
      <c r="B22" s="9"/>
      <c r="H22" s="16"/>
      <c r="I22" s="16"/>
      <c r="J22" s="11">
        <f>IF(ISERROR(AVERAGE(Table1[[#This Row],[Salariu de baza brut luna 1]:[Salariu de baza brut luna 3]])),0,AVERAGE(Table1[[#This Row],[Salariu de baza brut luna 1]:[Salariu de baza brut luna 3]]))</f>
        <v>0</v>
      </c>
      <c r="K22" s="11">
        <f>0.75*Table1[[#This Row],[Media Salariului de baza brut]]</f>
        <v>0</v>
      </c>
      <c r="L22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3" spans="2:12" ht="15.75" x14ac:dyDescent="0.25">
      <c r="B23" s="9"/>
      <c r="H23" s="16"/>
      <c r="I23" s="16"/>
      <c r="J23" s="11">
        <f>IF(ISERROR(AVERAGE(Table1[[#This Row],[Salariu de baza brut luna 1]:[Salariu de baza brut luna 3]])),0,AVERAGE(Table1[[#This Row],[Salariu de baza brut luna 1]:[Salariu de baza brut luna 3]]))</f>
        <v>0</v>
      </c>
      <c r="K23" s="11">
        <f>0.75*Table1[[#This Row],[Media Salariului de baza brut]]</f>
        <v>0</v>
      </c>
      <c r="L23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4" spans="2:12" ht="15.75" x14ac:dyDescent="0.25">
      <c r="B24" s="9"/>
      <c r="H24" s="16"/>
      <c r="I24" s="16"/>
      <c r="J24" s="11">
        <f>IF(ISERROR(AVERAGE(Table1[[#This Row],[Salariu de baza brut luna 1]:[Salariu de baza brut luna 3]])),0,AVERAGE(Table1[[#This Row],[Salariu de baza brut luna 1]:[Salariu de baza brut luna 3]]))</f>
        <v>0</v>
      </c>
      <c r="K24" s="11">
        <f>0.75*Table1[[#This Row],[Media Salariului de baza brut]]</f>
        <v>0</v>
      </c>
      <c r="L24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5" spans="2:12" ht="15.75" x14ac:dyDescent="0.25">
      <c r="B25" s="9"/>
      <c r="H25" s="16"/>
      <c r="I25" s="16"/>
      <c r="J25" s="11">
        <f>IF(ISERROR(AVERAGE(Table1[[#This Row],[Salariu de baza brut luna 1]:[Salariu de baza brut luna 3]])),0,AVERAGE(Table1[[#This Row],[Salariu de baza brut luna 1]:[Salariu de baza brut luna 3]]))</f>
        <v>0</v>
      </c>
      <c r="K25" s="11">
        <f>0.75*Table1[[#This Row],[Media Salariului de baza brut]]</f>
        <v>0</v>
      </c>
      <c r="L25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6" spans="2:12" ht="15.75" x14ac:dyDescent="0.25">
      <c r="B26" s="9"/>
      <c r="H26" s="16"/>
      <c r="I26" s="16"/>
      <c r="J26" s="11">
        <f>IF(ISERROR(AVERAGE(Table1[[#This Row],[Salariu de baza brut luna 1]:[Salariu de baza brut luna 3]])),0,AVERAGE(Table1[[#This Row],[Salariu de baza brut luna 1]:[Salariu de baza brut luna 3]]))</f>
        <v>0</v>
      </c>
      <c r="K26" s="11">
        <f>0.75*Table1[[#This Row],[Media Salariului de baza brut]]</f>
        <v>0</v>
      </c>
      <c r="L26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7" spans="2:12" ht="15.75" x14ac:dyDescent="0.25">
      <c r="B27" s="9"/>
      <c r="H27" s="16"/>
      <c r="I27" s="16"/>
      <c r="J27" s="11">
        <f>IF(ISERROR(AVERAGE(Table1[[#This Row],[Salariu de baza brut luna 1]:[Salariu de baza brut luna 3]])),0,AVERAGE(Table1[[#This Row],[Salariu de baza brut luna 1]:[Salariu de baza brut luna 3]]))</f>
        <v>0</v>
      </c>
      <c r="K27" s="11">
        <f>0.75*Table1[[#This Row],[Media Salariului de baza brut]]</f>
        <v>0</v>
      </c>
      <c r="L27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8" spans="2:12" ht="15.75" x14ac:dyDescent="0.25">
      <c r="B28" s="9"/>
      <c r="H28" s="16"/>
      <c r="I28" s="16"/>
      <c r="J28" s="11">
        <f>IF(ISERROR(AVERAGE(Table1[[#This Row],[Salariu de baza brut luna 1]:[Salariu de baza brut luna 3]])),0,AVERAGE(Table1[[#This Row],[Salariu de baza brut luna 1]:[Salariu de baza brut luna 3]]))</f>
        <v>0</v>
      </c>
      <c r="K28" s="11">
        <f>0.75*Table1[[#This Row],[Media Salariului de baza brut]]</f>
        <v>0</v>
      </c>
      <c r="L28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29" spans="2:12" ht="15.75" x14ac:dyDescent="0.25">
      <c r="B29" s="9"/>
      <c r="H29" s="16"/>
      <c r="I29" s="16"/>
      <c r="J29" s="11">
        <f>IF(ISERROR(AVERAGE(Table1[[#This Row],[Salariu de baza brut luna 1]:[Salariu de baza brut luna 3]])),0,AVERAGE(Table1[[#This Row],[Salariu de baza brut luna 1]:[Salariu de baza brut luna 3]]))</f>
        <v>0</v>
      </c>
      <c r="K29" s="11">
        <f>0.75*Table1[[#This Row],[Media Salariului de baza brut]]</f>
        <v>0</v>
      </c>
      <c r="L29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30" spans="2:12" ht="15.75" x14ac:dyDescent="0.25">
      <c r="B30" s="9"/>
      <c r="H30" s="16"/>
      <c r="I30" s="16"/>
      <c r="J30" s="11">
        <f>IF(ISERROR(AVERAGE(Table1[[#This Row],[Salariu de baza brut luna 1]:[Salariu de baza brut luna 3]])),0,AVERAGE(Table1[[#This Row],[Salariu de baza brut luna 1]:[Salariu de baza brut luna 3]]))</f>
        <v>0</v>
      </c>
      <c r="K30" s="11">
        <f>0.75*Table1[[#This Row],[Media Salariului de baza brut]]</f>
        <v>0</v>
      </c>
      <c r="L30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31" spans="2:12" ht="15.75" x14ac:dyDescent="0.25">
      <c r="B31" s="9"/>
      <c r="H31" s="16"/>
      <c r="I31" s="16"/>
      <c r="J31" s="11">
        <f>IF(ISERROR(AVERAGE(Table1[[#This Row],[Salariu de baza brut luna 1]:[Salariu de baza brut luna 3]])),0,AVERAGE(Table1[[#This Row],[Salariu de baza brut luna 1]:[Salariu de baza brut luna 3]]))</f>
        <v>0</v>
      </c>
      <c r="K31" s="11">
        <f>0.75*Table1[[#This Row],[Media Salariului de baza brut]]</f>
        <v>0</v>
      </c>
      <c r="L31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32" spans="2:12" ht="15.75" x14ac:dyDescent="0.25">
      <c r="B32" s="9"/>
      <c r="H32" s="16"/>
      <c r="I32" s="16"/>
      <c r="J32" s="11">
        <f>IF(ISERROR(AVERAGE(Table1[[#This Row],[Salariu de baza brut luna 1]:[Salariu de baza brut luna 3]])),0,AVERAGE(Table1[[#This Row],[Salariu de baza brut luna 1]:[Salariu de baza brut luna 3]]))</f>
        <v>0</v>
      </c>
      <c r="K32" s="11">
        <f>0.75*Table1[[#This Row],[Media Salariului de baza brut]]</f>
        <v>0</v>
      </c>
      <c r="L32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33" spans="1:12" ht="15.75" x14ac:dyDescent="0.25">
      <c r="B33" s="9"/>
      <c r="H33" s="16"/>
      <c r="I33" s="16"/>
      <c r="J33" s="11">
        <f>IF(ISERROR(AVERAGE(Table1[[#This Row],[Salariu de baza brut luna 1]:[Salariu de baza brut luna 3]])),0,AVERAGE(Table1[[#This Row],[Salariu de baza brut luna 1]:[Salariu de baza brut luna 3]]))</f>
        <v>0</v>
      </c>
      <c r="K33" s="11">
        <f>0.75*Table1[[#This Row],[Media Salariului de baza brut]]</f>
        <v>0</v>
      </c>
      <c r="L33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34" spans="1:12" ht="15.75" x14ac:dyDescent="0.25">
      <c r="B34" s="9"/>
      <c r="H34" s="16"/>
      <c r="I34" s="16"/>
      <c r="J34" s="11">
        <f>IF(ISERROR(AVERAGE(Table1[[#This Row],[Salariu de baza brut luna 1]:[Salariu de baza brut luna 3]])),0,AVERAGE(Table1[[#This Row],[Salariu de baza brut luna 1]:[Salariu de baza brut luna 3]]))</f>
        <v>0</v>
      </c>
      <c r="K34" s="11">
        <f>0.75*Table1[[#This Row],[Media Salariului de baza brut]]</f>
        <v>0</v>
      </c>
      <c r="L34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35" spans="1:12" ht="15.75" x14ac:dyDescent="0.25">
      <c r="B35" s="9"/>
      <c r="H35" s="16"/>
      <c r="I35" s="16"/>
      <c r="J35" s="11">
        <f>IF(ISERROR(AVERAGE(Table1[[#This Row],[Salariu de baza brut luna 1]:[Salariu de baza brut luna 3]])),0,AVERAGE(Table1[[#This Row],[Salariu de baza brut luna 1]:[Salariu de baza brut luna 3]]))</f>
        <v>0</v>
      </c>
      <c r="K35" s="11">
        <f>0.75*Table1[[#This Row],[Media Salariului de baza brut]]</f>
        <v>0</v>
      </c>
      <c r="L35" s="11">
        <f>ROUND(IF(ISERROR(Table1[[#This Row],[75% din media salariu de baza brut]]*Table1[[#This Row],[Nr de ZILE LUCRATOARE pentru care angajatul va primi Indemnizatia de Protectie Sociala]]/$D$6),0,Table1[[#This Row],[75% din media salariu de baza brut]]*Table1[[#This Row],[Nr de ZILE LUCRATOARE pentru care angajatul va primi Indemnizatia de Protectie Sociala]]/$D$6),0)</f>
        <v>0</v>
      </c>
    </row>
    <row r="36" spans="1:12" ht="31.5" x14ac:dyDescent="0.25">
      <c r="A36" s="12" t="s">
        <v>15</v>
      </c>
      <c r="B36" s="12">
        <f>SUBTOTAL(103,Table1[Cod Numeric Personal])</f>
        <v>0</v>
      </c>
      <c r="C36" s="12"/>
      <c r="D36" s="12"/>
      <c r="E36" s="12"/>
      <c r="F36" s="12"/>
      <c r="G36" s="12"/>
      <c r="H36" s="18">
        <f>SUBTOTAL(109,Table1[Nr de ZILE LUCRATOARE pentru care angajatul va primi Indemnizatia de Protectie Sociala])</f>
        <v>0</v>
      </c>
      <c r="I36" s="8">
        <f>SUBTOTAL(109,Table1[Nr de ZILE CALENDARISTICE pentru care angajatul va primi Indemnizatia de Protectie Sociala. Se adauga zilele nelucratoare din perioada de PS])</f>
        <v>0</v>
      </c>
      <c r="J36" s="8">
        <f>SUBTOTAL(109,Table1[Media Salariului de baza brut])</f>
        <v>0</v>
      </c>
      <c r="K36" s="19">
        <f>SUBTOTAL(109,Table1[75% din media salariu de baza brut])</f>
        <v>0</v>
      </c>
      <c r="L36" s="19">
        <f>SUBTOTAL(109,Table1[Indemnizatia de PROTECTIE SOCIALA])</f>
        <v>0</v>
      </c>
    </row>
    <row r="37" spans="1:12" ht="15.75" thickBot="1" x14ac:dyDescent="0.3">
      <c r="H37" s="1"/>
      <c r="K37" s="20" t="s">
        <v>30</v>
      </c>
      <c r="L37" s="23">
        <f>ROUND(Table1[[#Totals],[Indemnizatia de PROTECTIE SOCIALA]]*2.25%,0)</f>
        <v>0</v>
      </c>
    </row>
    <row r="38" spans="1:12" ht="21.75" thickBot="1" x14ac:dyDescent="0.4">
      <c r="H38" s="1"/>
      <c r="K38" s="21" t="s">
        <v>31</v>
      </c>
      <c r="L38" s="22">
        <f>Table1[[#Totals],[Indemnizatia de PROTECTIE SOCIALA]]+L37</f>
        <v>0</v>
      </c>
    </row>
    <row r="39" spans="1:12" x14ac:dyDescent="0.25">
      <c r="H39" s="1"/>
    </row>
    <row r="40" spans="1:12" x14ac:dyDescent="0.25">
      <c r="H40" s="1"/>
    </row>
  </sheetData>
  <mergeCells count="10">
    <mergeCell ref="C1:L1"/>
    <mergeCell ref="A3:B3"/>
    <mergeCell ref="A4:B4"/>
    <mergeCell ref="C4:D4"/>
    <mergeCell ref="J9:L9"/>
    <mergeCell ref="A5:C5"/>
    <mergeCell ref="A6:C6"/>
    <mergeCell ref="C3:H3"/>
    <mergeCell ref="F4:H4"/>
    <mergeCell ref="E8:L8"/>
  </mergeCells>
  <conditionalFormatting sqref="B11:B36">
    <cfRule type="duplicateValues" dxfId="0" priority="12"/>
  </conditionalFormatting>
  <dataValidations xWindow="427" yWindow="281" count="4">
    <dataValidation type="whole" operator="lessThanOrEqual" allowBlank="1" showInputMessage="1" showErrorMessage="1" error="Numarul nu poate fi mai mare decat numarul maxim de zile lucratoare din luna!!!" prompt="Introduceti numarul de zile lucratoare pentru care angajatul va primi Indemnizatia de Protectei Sociala!" sqref="H11:H35" xr:uid="{00000000-0002-0000-0000-000002000000}">
      <formula1>$D$6</formula1>
    </dataValidation>
    <dataValidation type="textLength" operator="equal" allowBlank="1" showInputMessage="1" showErrorMessage="1" errorTitle="Eroare CNP" error="CNP invalid. _x000a__x000a_Verificati lungimea CNP!!!" sqref="B11:B35" xr:uid="{00000000-0002-0000-0000-000004000000}">
      <formula1>13</formula1>
    </dataValidation>
    <dataValidation type="decimal" allowBlank="1" showInputMessage="1" showErrorMessage="1" errorTitle="Salariu incorect" error="Salariul de Baza Brut nu poate fi 0. In cazul in care salariatul nu a realizat venituri, nu completati nimic. " sqref="E11:G35" xr:uid="{F05AFD40-CF84-4CE1-A047-1474DA0713B8}">
      <formula1>0.1</formula1>
      <formula2>1000000</formula2>
    </dataValidation>
    <dataValidation type="whole" allowBlank="1" showInputMessage="1" showErrorMessage="1" error="Numarul de zile calendaristice de Protectie Sociala nu poate fi mai mare decat numarul de zile calendaristice ale lunii si mai mic decat numarul de zile lucratoare de PS" sqref="I11:I35" xr:uid="{00000000-0002-0000-0000-000003000000}">
      <formula1>H11</formula1>
      <formula2>$D$5</formula2>
    </dataValidation>
  </dataValidations>
  <pageMargins left="0.25" right="0.25" top="0.75" bottom="0.75" header="0.3" footer="0.3"/>
  <pageSetup paperSize="9" scale="64" fitToHeight="0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427" yWindow="281" count="1">
        <x14:dataValidation type="list" allowBlank="1" showInputMessage="1" showErrorMessage="1" promptTitle="Selectare luna" prompt="Selectati luna de protectie sociala!" xr:uid="{5F61FCEC-A9B4-4938-AE3F-360F0F49CCAB}">
          <x14:formula1>
            <xm:f>'A nu se sterge'!$A$1:$A$13</xm:f>
          </x14:formula1>
          <xm:sqref>C4:D4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 nu se sterge</vt:lpstr>
      <vt:lpstr>TABEL</vt:lpstr>
      <vt:lpstr>Luna.PS</vt:lpstr>
      <vt:lpstr>TABEL!Print_Titles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2025-10-06T08:08:28Z</dcterms:modified>
</cp:coreProperties>
</file>